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filterPrivacy="1" codeName="ThisWorkbook" autoCompressPictures="0"/>
  <xr:revisionPtr revIDLastSave="0" documentId="8_{63ABED0C-8DB7-4475-993F-6E4B5507ED8E}" xr6:coauthVersionLast="47" xr6:coauthVersionMax="47" xr10:uidLastSave="{00000000-0000-0000-0000-000000000000}"/>
  <bookViews>
    <workbookView xWindow="-120" yWindow="-120" windowWidth="20730" windowHeight="11040" tabRatio="788" activeTab="4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2" i="25"/>
  <c r="B2" i="24"/>
  <c r="B2" i="23"/>
  <c r="B2" i="22"/>
  <c r="B2" i="21"/>
  <c r="B2" i="20"/>
  <c r="B2" i="19"/>
  <c r="B2" i="18"/>
  <c r="B2" i="17"/>
  <c r="B2" i="16"/>
  <c r="B2" i="15"/>
  <c r="B14" i="15" a="1"/>
  <c r="B14" i="15" s="1"/>
  <c r="B12" i="15" a="1"/>
  <c r="B10" i="15" a="1"/>
  <c r="B8" i="15" a="1"/>
  <c r="B6" i="15" a="1"/>
  <c r="B4" i="15" a="1"/>
  <c r="B14" i="16" a="1"/>
  <c r="C14" i="16" s="1"/>
  <c r="H12" i="16"/>
  <c r="F12" i="16"/>
  <c r="B12" i="16" a="1"/>
  <c r="G12" i="16" s="1"/>
  <c r="B10" i="16"/>
  <c r="B10" i="16" a="1"/>
  <c r="G10" i="16" s="1"/>
  <c r="D8" i="16"/>
  <c r="B8" i="16"/>
  <c r="B8" i="16" a="1"/>
  <c r="G8" i="16" s="1"/>
  <c r="F6" i="16"/>
  <c r="D6" i="16"/>
  <c r="B6" i="16" a="1"/>
  <c r="G6" i="16" s="1"/>
  <c r="B4" i="16" a="1"/>
  <c r="G4" i="16" s="1"/>
  <c r="C14" i="17"/>
  <c r="B14" i="17" a="1"/>
  <c r="B14" i="17" s="1"/>
  <c r="B12" i="17" a="1"/>
  <c r="C12" i="17" s="1"/>
  <c r="B10" i="17" a="1"/>
  <c r="G10" i="17" s="1"/>
  <c r="G8" i="17"/>
  <c r="B8" i="17" a="1"/>
  <c r="C8" i="17" s="1"/>
  <c r="G6" i="17"/>
  <c r="C6" i="17"/>
  <c r="B6" i="17" a="1"/>
  <c r="C4" i="17"/>
  <c r="B4" i="17" a="1"/>
  <c r="G4" i="17" s="1"/>
  <c r="G3" i="17" s="1"/>
  <c r="B14" i="18" a="1"/>
  <c r="C14" i="18" s="1"/>
  <c r="B12" i="18" a="1"/>
  <c r="G12" i="18" s="1"/>
  <c r="H10" i="18"/>
  <c r="B10" i="18" a="1"/>
  <c r="G10" i="18" s="1"/>
  <c r="H8" i="18"/>
  <c r="D8" i="18"/>
  <c r="B8" i="18"/>
  <c r="B8" i="18" a="1"/>
  <c r="G8" i="18" s="1"/>
  <c r="H6" i="18"/>
  <c r="F6" i="18"/>
  <c r="D6" i="18"/>
  <c r="B6" i="18"/>
  <c r="B6" i="18" a="1"/>
  <c r="G6" i="18" s="1"/>
  <c r="H4" i="18"/>
  <c r="H3" i="18" s="1"/>
  <c r="F4" i="18"/>
  <c r="B4" i="18" a="1"/>
  <c r="G4" i="18" s="1"/>
  <c r="B14" i="19" a="1"/>
  <c r="B14" i="19" s="1"/>
  <c r="B12" i="19" a="1"/>
  <c r="B10" i="19" a="1"/>
  <c r="B8" i="19" a="1"/>
  <c r="B6" i="19" a="1"/>
  <c r="H6" i="19" s="1"/>
  <c r="B4" i="19" a="1"/>
  <c r="H4" i="19" s="1"/>
  <c r="B14" i="20" a="1"/>
  <c r="C14" i="20" s="1"/>
  <c r="B12" i="20"/>
  <c r="B12" i="20" a="1"/>
  <c r="G12" i="20" s="1"/>
  <c r="D10" i="20"/>
  <c r="B10" i="20"/>
  <c r="B10" i="20" a="1"/>
  <c r="G10" i="20" s="1"/>
  <c r="F8" i="20"/>
  <c r="D8" i="20"/>
  <c r="B8" i="20" a="1"/>
  <c r="G8" i="20" s="1"/>
  <c r="B6" i="20" a="1"/>
  <c r="G6" i="20" s="1"/>
  <c r="H4" i="20"/>
  <c r="B4" i="20" a="1"/>
  <c r="G4" i="20" s="1"/>
  <c r="B14" i="21" a="1"/>
  <c r="B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G3" i="21" s="1"/>
  <c r="B14" i="22" a="1"/>
  <c r="C14" i="22" s="1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B8" i="22"/>
  <c r="B8" i="22" a="1"/>
  <c r="G8" i="22" s="1"/>
  <c r="B6" i="22"/>
  <c r="B6" i="22" a="1"/>
  <c r="G6" i="22" s="1"/>
  <c r="B4" i="22" a="1"/>
  <c r="G4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4" a="1"/>
  <c r="C14" i="24" s="1"/>
  <c r="D12" i="24"/>
  <c r="B12" i="24"/>
  <c r="B12" i="24" a="1"/>
  <c r="G12" i="24" s="1"/>
  <c r="H10" i="24"/>
  <c r="F10" i="24"/>
  <c r="D10" i="24"/>
  <c r="B10" i="24" a="1"/>
  <c r="G10" i="24" s="1"/>
  <c r="H8" i="24"/>
  <c r="F8" i="24"/>
  <c r="B8" i="24"/>
  <c r="B8" i="24" a="1"/>
  <c r="G8" i="24" s="1"/>
  <c r="B6" i="24"/>
  <c r="B6" i="24" a="1"/>
  <c r="G6" i="24" s="1"/>
  <c r="H4" i="24"/>
  <c r="F4" i="24"/>
  <c r="F3" i="24" s="1"/>
  <c r="D4" i="24"/>
  <c r="D3" i="24" s="1"/>
  <c r="B4" i="24"/>
  <c r="B4" i="24" a="1"/>
  <c r="G4" i="24" s="1"/>
  <c r="G3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14"/>
  <c r="B14" i="14" a="1"/>
  <c r="C14" i="14" s="1"/>
  <c r="F12" i="14"/>
  <c r="D12" i="14"/>
  <c r="B12" i="14" a="1"/>
  <c r="G12" i="14" s="1"/>
  <c r="B10" i="14" a="1"/>
  <c r="G10" i="14" s="1"/>
  <c r="H8" i="14"/>
  <c r="B8" i="14" a="1"/>
  <c r="G8" i="14" s="1"/>
  <c r="H6" i="14"/>
  <c r="D6" i="14"/>
  <c r="B6" i="14"/>
  <c r="B6" i="14" a="1"/>
  <c r="G6" i="14" s="1"/>
  <c r="H4" i="14"/>
  <c r="H3" i="14" s="1"/>
  <c r="F4" i="14"/>
  <c r="D4" i="14"/>
  <c r="B4" i="14"/>
  <c r="B4" i="14" a="1"/>
  <c r="G4" i="14" s="1"/>
  <c r="G3" i="14" s="1"/>
  <c r="G3" i="16"/>
  <c r="C3" i="17"/>
  <c r="G3" i="18"/>
  <c r="F3" i="18"/>
  <c r="H3" i="19"/>
  <c r="H3" i="20"/>
  <c r="G3" i="20"/>
  <c r="G3" i="22"/>
  <c r="H3" i="24"/>
  <c r="F3" i="14"/>
  <c r="D3" i="14"/>
  <c r="D8" i="14" l="1"/>
  <c r="D4" i="22"/>
  <c r="D3" i="22" s="1"/>
  <c r="D4" i="20"/>
  <c r="D3" i="20" s="1"/>
  <c r="F10" i="20"/>
  <c r="B14" i="20"/>
  <c r="B4" i="18"/>
  <c r="D10" i="18"/>
  <c r="G12" i="17"/>
  <c r="F8" i="16"/>
  <c r="B12" i="16"/>
  <c r="F8" i="14"/>
  <c r="B12" i="14"/>
  <c r="D8" i="24"/>
  <c r="F4" i="22"/>
  <c r="F3" i="22" s="1"/>
  <c r="D8" i="22"/>
  <c r="F4" i="20"/>
  <c r="F3" i="20" s="1"/>
  <c r="B8" i="20"/>
  <c r="H10" i="20"/>
  <c r="D4" i="18"/>
  <c r="D3" i="18" s="1"/>
  <c r="F10" i="18"/>
  <c r="B14" i="18"/>
  <c r="B6" i="16"/>
  <c r="H8" i="16"/>
  <c r="D12" i="16"/>
  <c r="F6" i="14"/>
  <c r="B10" i="14"/>
  <c r="H12" i="14"/>
  <c r="D6" i="24"/>
  <c r="F12" i="24"/>
  <c r="D6" i="22"/>
  <c r="F12" i="22"/>
  <c r="B6" i="20"/>
  <c r="H8" i="20"/>
  <c r="D12" i="20"/>
  <c r="F8" i="18"/>
  <c r="B12" i="18"/>
  <c r="C10" i="17"/>
  <c r="B4" i="16"/>
  <c r="H6" i="16"/>
  <c r="D10" i="16"/>
  <c r="D10" i="14"/>
  <c r="F6" i="24"/>
  <c r="B10" i="24"/>
  <c r="H12" i="24"/>
  <c r="F6" i="22"/>
  <c r="H12" i="22"/>
  <c r="D6" i="20"/>
  <c r="F12" i="20"/>
  <c r="D12" i="18"/>
  <c r="D4" i="16"/>
  <c r="D3" i="16" s="1"/>
  <c r="F10" i="16"/>
  <c r="B14" i="16"/>
  <c r="F10" i="14"/>
  <c r="H6" i="24"/>
  <c r="H6" i="22"/>
  <c r="F6" i="20"/>
  <c r="H12" i="20"/>
  <c r="F12" i="18"/>
  <c r="F4" i="16"/>
  <c r="F3" i="16" s="1"/>
  <c r="H10" i="16"/>
  <c r="B8" i="14"/>
  <c r="H10" i="14"/>
  <c r="B14" i="24"/>
  <c r="B4" i="22"/>
  <c r="B14" i="22"/>
  <c r="B4" i="20"/>
  <c r="H6" i="20"/>
  <c r="B10" i="18"/>
  <c r="H12" i="18"/>
  <c r="H4" i="16"/>
  <c r="H3" i="16" s="1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 s="1"/>
  <c r="E4" i="22"/>
  <c r="E3" i="22" s="1"/>
  <c r="H4" i="22"/>
  <c r="H3" i="22" s="1"/>
  <c r="C4" i="21"/>
  <c r="C3" i="21" s="1"/>
  <c r="C6" i="21"/>
  <c r="C8" i="21"/>
  <c r="C10" i="21"/>
  <c r="C12" i="21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 s="1"/>
  <c r="E4" i="19"/>
  <c r="E3" i="19" s="1"/>
  <c r="G4" i="19"/>
  <c r="G3" i="19" s="1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<sst xmlns="http://schemas.openxmlformats.org/spreadsheetml/2006/main" count="33" uniqueCount="9">
  <si>
    <t>メモ</t>
  </si>
  <si>
    <t xml:space="preserve"> </t>
  </si>
  <si>
    <t>予定表の設定</t>
  </si>
  <si>
    <t>年</t>
  </si>
  <si>
    <t>週の始まり</t>
  </si>
  <si>
    <t>日曜日</t>
  </si>
  <si>
    <t>休館日</t>
    <rPh sb="0" eb="3">
      <t>キュウカンビ</t>
    </rPh>
    <phoneticPr fontId="33"/>
  </si>
  <si>
    <t>スタンプブックの押印、ガチャ・グッズ等の購入は出来ませんの</t>
    <rPh sb="8" eb="10">
      <t>オウイン</t>
    </rPh>
    <rPh sb="18" eb="19">
      <t>トウ</t>
    </rPh>
    <rPh sb="20" eb="22">
      <t>コウニュウ</t>
    </rPh>
    <rPh sb="23" eb="25">
      <t>デキ</t>
    </rPh>
    <phoneticPr fontId="33"/>
  </si>
  <si>
    <t>んのででご注意下さい。</t>
    <rPh sb="5" eb="7">
      <t>チュウイ</t>
    </rPh>
    <rPh sb="7" eb="8">
      <t>クダ</t>
    </rPh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</si>
</sst>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40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sz val="20"/>
      <color rgb="FFFF0000"/>
      <name val="HGS創英角ﾎﾟｯﾌﾟ体"/>
      <family val="3"/>
      <charset val="128"/>
    </font>
    <font>
      <sz val="22"/>
      <color rgb="FFFF0000"/>
      <name val="HGS創英角ﾎﾟｯﾌﾟ体"/>
      <family val="3"/>
      <charset val="128"/>
    </font>
    <font>
      <sz val="26"/>
      <color rgb="FFFF0000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74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Border="1" applyAlignment="1">
      <alignment horizontal="left" vertical="top" wrapText="1" indent="1"/>
    </xf>
    <xf numFmtId="0" fontId="24" fillId="0" borderId="8" xfId="14" applyFont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indent="1"/>
    </xf>
    <xf numFmtId="0" fontId="36" fillId="0" borderId="0" xfId="0" applyFont="1" applyAlignment="1">
      <alignment horizontal="left" vertical="top" wrapText="1" indent="1"/>
    </xf>
    <xf numFmtId="178" fontId="27" fillId="0" borderId="9" xfId="12" applyFont="1" applyBorder="1" applyAlignment="1">
      <alignment horizontal="right" indent="1"/>
    </xf>
    <xf numFmtId="178" fontId="27" fillId="0" borderId="11" xfId="12" applyFont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Font="1" applyBorder="1" applyAlignment="1">
      <alignment horizontal="right" vertical="center" indent="1"/>
    </xf>
    <xf numFmtId="178" fontId="27" fillId="0" borderId="26" xfId="12" applyFont="1" applyBorder="1" applyAlignment="1">
      <alignment horizontal="right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178" fontId="27" fillId="0" borderId="26" xfId="12" applyFont="1" applyBorder="1" applyAlignment="1">
      <alignment horizontal="right" vertical="center" indent="1"/>
    </xf>
    <xf numFmtId="178" fontId="27" fillId="0" borderId="20" xfId="12" applyFont="1" applyBorder="1" applyAlignment="1">
      <alignment horizontal="right" indent="1"/>
    </xf>
    <xf numFmtId="178" fontId="27" fillId="0" borderId="20" xfId="13" applyNumberFormat="1" applyFont="1" applyFill="1" applyBorder="1" applyAlignment="1">
      <alignment horizontal="right" vertical="center" wrapText="1" indent="1"/>
    </xf>
    <xf numFmtId="178" fontId="27" fillId="0" borderId="20" xfId="12" applyFont="1" applyBorder="1" applyAlignment="1">
      <alignment horizontal="right" vertical="center" indent="1"/>
    </xf>
    <xf numFmtId="178" fontId="27" fillId="0" borderId="14" xfId="12" applyFont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Font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>
      <alignment horizontal="left" vertical="top" wrapText="1" indent="1"/>
    </xf>
    <xf numFmtId="0" fontId="29" fillId="0" borderId="12" xfId="11" applyFont="1" applyFill="1" applyBorder="1">
      <alignment horizontal="left" vertical="top" wrapText="1" indent="1"/>
    </xf>
    <xf numFmtId="0" fontId="28" fillId="6" borderId="0" xfId="15" applyFont="1" applyFill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>
      <alignment horizontal="left" vertical="top" wrapText="1" indent="1"/>
    </xf>
    <xf numFmtId="0" fontId="29" fillId="0" borderId="17" xfId="11" applyFont="1" applyFill="1" applyBorder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>
      <alignment horizontal="left" vertical="top" wrapText="1" indent="1"/>
    </xf>
    <xf numFmtId="0" fontId="29" fillId="0" borderId="23" xfId="11" applyFont="1" applyFill="1" applyBorder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>
      <alignment horizontal="left" vertical="top" wrapText="1" indent="1"/>
    </xf>
    <xf numFmtId="0" fontId="29" fillId="0" borderId="29" xfId="11" applyFont="1" applyFill="1" applyBorder="1">
      <alignment horizontal="left" vertical="top" wrapText="1" indent="1"/>
    </xf>
    <xf numFmtId="0" fontId="37" fillId="0" borderId="15" xfId="13" applyFont="1" applyFill="1" applyBorder="1" applyAlignment="1">
      <alignment horizontal="left" vertical="top" wrapText="1" indent="1"/>
    </xf>
    <xf numFmtId="0" fontId="38" fillId="0" borderId="15" xfId="0" applyFont="1" applyBorder="1" applyAlignment="1">
      <alignment horizontal="left" vertical="top" wrapText="1" indent="1"/>
    </xf>
    <xf numFmtId="0" fontId="38" fillId="0" borderId="15" xfId="13" applyFont="1" applyFill="1" applyBorder="1" applyAlignment="1">
      <alignment horizontal="left" vertical="top" wrapText="1" indent="1"/>
    </xf>
    <xf numFmtId="0" fontId="39" fillId="0" borderId="18" xfId="11" applyFont="1" applyFill="1" applyBorder="1" applyAlignment="1">
      <alignment horizontal="left" vertical="center" wrapText="1" indent="1"/>
    </xf>
    <xf numFmtId="0" fontId="39" fillId="0" borderId="19" xfId="11" applyFont="1" applyFill="1" applyBorder="1" applyAlignment="1">
      <alignment horizontal="left" vertical="center" wrapText="1" indent="1"/>
    </xf>
    <xf numFmtId="0" fontId="39" fillId="0" borderId="16" xfId="11" applyFont="1" applyFill="1" applyBorder="1">
      <alignment horizontal="left" vertical="top" wrapText="1" indent="1"/>
    </xf>
    <xf numFmtId="0" fontId="39" fillId="0" borderId="17" xfId="11" applyFont="1" applyFill="1" applyBorder="1">
      <alignment horizontal="left" vertical="top" wrapText="1" inden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opLeftCell="B1" zoomScaleNormal="100" workbookViewId="0">
      <selection activeCell="K5" sqref="K5"/>
    </sheetView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2" width="12.44140625" style="29" customWidth="1"/>
    <col min="13" max="13" width="1.77734375" style="29" customWidth="1"/>
    <col min="14" max="16384" width="8.88671875" style="29"/>
  </cols>
  <sheetData>
    <row r="1" spans="1:12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  <c r="J1" s="1"/>
      <c r="K1" s="1"/>
      <c r="L1" s="1"/>
    </row>
    <row r="2" spans="1:12" ht="96" customHeight="1" x14ac:dyDescent="0.25">
      <c r="A2" s="1"/>
      <c r="B2" s="46" t="str">
        <f>CalendarYear&amp;"年"&amp;"5月"</f>
        <v>2025年5月</v>
      </c>
      <c r="C2" s="46"/>
      <c r="D2" s="46"/>
      <c r="E2" s="2"/>
      <c r="F2" s="2"/>
      <c r="G2" s="2"/>
      <c r="H2" s="3"/>
      <c r="I2" s="1"/>
      <c r="J2" s="1"/>
      <c r="K2" s="1"/>
      <c r="L2" s="1"/>
    </row>
    <row r="3" spans="1:12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  <c r="J3" s="4"/>
      <c r="K3" s="51" t="s">
        <v>2</v>
      </c>
      <c r="L3" s="51"/>
    </row>
    <row r="4" spans="1:12" s="31" customFormat="1" ht="24" customHeight="1" x14ac:dyDescent="0.25">
      <c r="A4" s="8"/>
      <c r="B4" s="33">
        <f t="array" ref="B4:H4">DaysAndWeeks+DATE(CalendarYear,1,1)-WEEKDAY(DATE(CalendarYear,1,1),(週の始まり="月曜日")+1)+1</f>
        <v>45655</v>
      </c>
      <c r="C4" s="33">
        <v>45656</v>
      </c>
      <c r="D4" s="33">
        <v>45657</v>
      </c>
      <c r="E4" s="33">
        <v>45658</v>
      </c>
      <c r="F4" s="33">
        <v>45659</v>
      </c>
      <c r="G4" s="33">
        <v>45660</v>
      </c>
      <c r="H4" s="34">
        <v>45661</v>
      </c>
      <c r="I4" s="8"/>
      <c r="J4" s="8"/>
      <c r="K4" s="9" t="s">
        <v>3</v>
      </c>
      <c r="L4" s="9" t="s">
        <v>4</v>
      </c>
    </row>
    <row r="5" spans="1:12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  <c r="J5" s="10"/>
      <c r="K5" s="12">
        <v>2025</v>
      </c>
      <c r="L5" s="12" t="s">
        <v>5</v>
      </c>
    </row>
    <row r="6" spans="1:12" s="31" customFormat="1" ht="24" customHeight="1" x14ac:dyDescent="0.25">
      <c r="A6" s="8"/>
      <c r="B6" s="35">
        <f t="array" ref="B6:H6">DaysAndWeeks+DATE(CalendarYear,1,1)-WEEKDAY(DATE(CalendarYear,1,1),(週の始まり="月曜日")+1)+8</f>
        <v>45662</v>
      </c>
      <c r="C6" s="35">
        <v>45663</v>
      </c>
      <c r="D6" s="35">
        <v>45664</v>
      </c>
      <c r="E6" s="35">
        <v>45665</v>
      </c>
      <c r="F6" s="35">
        <v>45666</v>
      </c>
      <c r="G6" s="35">
        <v>45667</v>
      </c>
      <c r="H6" s="35">
        <v>45668</v>
      </c>
      <c r="I6" s="8"/>
      <c r="J6" s="8"/>
      <c r="K6" s="8"/>
      <c r="L6" s="8"/>
    </row>
    <row r="7" spans="1:12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  <c r="J7" s="10"/>
      <c r="K7" s="10"/>
      <c r="L7" s="10"/>
    </row>
    <row r="8" spans="1:12" s="31" customFormat="1" ht="24" customHeight="1" x14ac:dyDescent="0.25">
      <c r="A8" s="8"/>
      <c r="B8" s="36">
        <f t="array" ref="B8:H8">DaysAndWeeks+DATE(CalendarYear,1,1)-WEEKDAY(DATE(CalendarYear,1,1),(週の始まり="月曜日")+1)+15</f>
        <v>45669</v>
      </c>
      <c r="C8" s="36">
        <v>45670</v>
      </c>
      <c r="D8" s="36">
        <v>45671</v>
      </c>
      <c r="E8" s="36">
        <v>45672</v>
      </c>
      <c r="F8" s="36">
        <v>45673</v>
      </c>
      <c r="G8" s="36">
        <v>45674</v>
      </c>
      <c r="H8" s="36">
        <v>45675</v>
      </c>
      <c r="I8" s="8"/>
      <c r="J8" s="8"/>
      <c r="K8" s="8"/>
      <c r="L8" s="8"/>
    </row>
    <row r="9" spans="1:12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  <c r="J9" s="10"/>
      <c r="K9" s="10"/>
      <c r="L9" s="10"/>
    </row>
    <row r="10" spans="1:12" s="31" customFormat="1" ht="24" customHeight="1" x14ac:dyDescent="0.25">
      <c r="A10" s="8"/>
      <c r="B10" s="35">
        <f t="array" ref="B10:H10">DaysAndWeeks+DATE(CalendarYear,1,1)-WEEKDAY(DATE(CalendarYear,1,1),(週の始まり="月曜日")+1)+22</f>
        <v>45676</v>
      </c>
      <c r="C10" s="35">
        <v>45677</v>
      </c>
      <c r="D10" s="35">
        <v>45678</v>
      </c>
      <c r="E10" s="35">
        <v>45679</v>
      </c>
      <c r="F10" s="35">
        <v>45680</v>
      </c>
      <c r="G10" s="35">
        <v>45681</v>
      </c>
      <c r="H10" s="35">
        <v>45682</v>
      </c>
      <c r="I10" s="8"/>
      <c r="J10" s="8"/>
      <c r="K10" s="8"/>
      <c r="L10" s="8"/>
    </row>
    <row r="11" spans="1:12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  <c r="J11" s="10"/>
      <c r="K11" s="10"/>
      <c r="L11" s="10"/>
    </row>
    <row r="12" spans="1:12" s="31" customFormat="1" ht="24" customHeight="1" x14ac:dyDescent="0.25">
      <c r="A12" s="8"/>
      <c r="B12" s="36">
        <f t="array" ref="B12:H12">DaysAndWeeks+DATE(CalendarYear,1,1)-WEEKDAY(DATE(CalendarYear,1,1),(週の始まり="月曜日")+1)+29</f>
        <v>45683</v>
      </c>
      <c r="C12" s="36">
        <v>45684</v>
      </c>
      <c r="D12" s="36">
        <v>45685</v>
      </c>
      <c r="E12" s="36">
        <v>45686</v>
      </c>
      <c r="F12" s="36">
        <v>45687</v>
      </c>
      <c r="G12" s="36">
        <v>45688</v>
      </c>
      <c r="H12" s="36">
        <v>45689</v>
      </c>
      <c r="I12" s="8"/>
      <c r="J12" s="8"/>
      <c r="K12" s="8"/>
      <c r="L12" s="8"/>
    </row>
    <row r="13" spans="1:12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  <c r="J13" s="10"/>
      <c r="K13" s="10"/>
      <c r="L13" s="10"/>
    </row>
    <row r="14" spans="1:12" s="31" customFormat="1" ht="24" customHeight="1" x14ac:dyDescent="0.25">
      <c r="A14" s="8"/>
      <c r="B14" s="35">
        <f t="array" ref="B14:C14">DaysAndWeeks+DATE(CalendarYear,1,1)-WEEKDAY(DATE(CalendarYear,1,1),(週の始まり="月曜日")+1)+36</f>
        <v>45690</v>
      </c>
      <c r="C14" s="35">
        <v>45691</v>
      </c>
      <c r="D14" s="47" t="s">
        <v>0</v>
      </c>
      <c r="E14" s="47"/>
      <c r="F14" s="47"/>
      <c r="G14" s="47"/>
      <c r="H14" s="48"/>
      <c r="I14" s="8"/>
      <c r="J14" s="8"/>
      <c r="K14" s="8"/>
      <c r="L14" s="8"/>
    </row>
    <row r="15" spans="1:12" s="32" customFormat="1" ht="56.1" customHeight="1" x14ac:dyDescent="0.25">
      <c r="A15" s="10"/>
      <c r="B15" s="13"/>
      <c r="C15" s="13"/>
      <c r="D15" s="49"/>
      <c r="E15" s="49"/>
      <c r="F15" s="49"/>
      <c r="G15" s="49"/>
      <c r="H15" s="50"/>
      <c r="I15" s="10"/>
      <c r="J15" s="10"/>
      <c r="K15" s="10"/>
      <c r="L15" s="10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62" t="str">
        <f>CalendarYear&amp;"年"&amp;"10月"</f>
        <v>2025年10月</v>
      </c>
      <c r="C2" s="62"/>
      <c r="D2" s="62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DaysAndWeeks+DATE(CalendarYear,10,1)-WEEKDAY(DATE(CalendarYear,10,1),(週の始まり="月曜日")+1)+1</f>
        <v>45928</v>
      </c>
      <c r="C4" s="37">
        <v>45929</v>
      </c>
      <c r="D4" s="37">
        <v>45930</v>
      </c>
      <c r="E4" s="37">
        <v>45931</v>
      </c>
      <c r="F4" s="37">
        <v>45932</v>
      </c>
      <c r="G4" s="37">
        <v>45933</v>
      </c>
      <c r="H4" s="37">
        <v>45934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DaysAndWeeks+DATE(CalendarYear,10,1)-WEEKDAY(DATE(CalendarYear,10,1),(週の始まり="月曜日")+1)+8</f>
        <v>45935</v>
      </c>
      <c r="C6" s="38">
        <v>45936</v>
      </c>
      <c r="D6" s="38">
        <v>45937</v>
      </c>
      <c r="E6" s="38">
        <v>45938</v>
      </c>
      <c r="F6" s="38">
        <v>45939</v>
      </c>
      <c r="G6" s="38">
        <v>45940</v>
      </c>
      <c r="H6" s="38">
        <v>45941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DaysAndWeeks+DATE(CalendarYear,10,1)-WEEKDAY(DATE(CalendarYear,10,1),(週の始まり="月曜日")+1)+15</f>
        <v>45942</v>
      </c>
      <c r="C8" s="39">
        <v>45943</v>
      </c>
      <c r="D8" s="39">
        <v>45944</v>
      </c>
      <c r="E8" s="39">
        <v>45945</v>
      </c>
      <c r="F8" s="39">
        <v>45946</v>
      </c>
      <c r="G8" s="39">
        <v>45947</v>
      </c>
      <c r="H8" s="39">
        <v>45948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DaysAndWeeks+DATE(CalendarYear,10,1)-WEEKDAY(DATE(CalendarYear,10,1),(週の始まり="月曜日")+1)+22</f>
        <v>45949</v>
      </c>
      <c r="C10" s="38">
        <v>45950</v>
      </c>
      <c r="D10" s="38">
        <v>45951</v>
      </c>
      <c r="E10" s="38">
        <v>45952</v>
      </c>
      <c r="F10" s="38">
        <v>45953</v>
      </c>
      <c r="G10" s="38">
        <v>45954</v>
      </c>
      <c r="H10" s="38">
        <v>45955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DaysAndWeeks+DATE(CalendarYear,10,1)-WEEKDAY(DATE(CalendarYear,10,1),(週の始まり="月曜日")+1)+29</f>
        <v>45956</v>
      </c>
      <c r="C12" s="39">
        <v>45957</v>
      </c>
      <c r="D12" s="39">
        <v>45958</v>
      </c>
      <c r="E12" s="39">
        <v>45959</v>
      </c>
      <c r="F12" s="39">
        <v>45960</v>
      </c>
      <c r="G12" s="39">
        <v>45961</v>
      </c>
      <c r="H12" s="39">
        <v>45962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DaysAndWeeks+DATE(CalendarYear,10,1)-WEEKDAY(DATE(CalendarYear,10,1),(週の始まり="月曜日")+1)+36</f>
        <v>45963</v>
      </c>
      <c r="C14" s="38">
        <v>45964</v>
      </c>
      <c r="D14" s="63" t="s">
        <v>0</v>
      </c>
      <c r="E14" s="63"/>
      <c r="F14" s="63"/>
      <c r="G14" s="63"/>
      <c r="H14" s="64"/>
      <c r="I14" s="8"/>
    </row>
    <row r="15" spans="1:9" s="32" customFormat="1" ht="56.1" customHeight="1" x14ac:dyDescent="0.25">
      <c r="A15" s="10"/>
      <c r="B15" s="28"/>
      <c r="C15" s="2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62" t="str">
        <f>CalendarYear&amp;"年"&amp;"11月"</f>
        <v>2025年11月</v>
      </c>
      <c r="C2" s="62"/>
      <c r="D2" s="62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DaysAndWeeks+DATE(CalendarYear,11,1)-WEEKDAY(DATE(CalendarYear,11,1),(週の始まり="月曜日")+1)+1</f>
        <v>45956</v>
      </c>
      <c r="C4" s="37">
        <v>45957</v>
      </c>
      <c r="D4" s="37">
        <v>45958</v>
      </c>
      <c r="E4" s="37">
        <v>45959</v>
      </c>
      <c r="F4" s="37">
        <v>45960</v>
      </c>
      <c r="G4" s="37">
        <v>45961</v>
      </c>
      <c r="H4" s="37">
        <v>45962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DaysAndWeeks+DATE(CalendarYear,11,1)-WEEKDAY(DATE(CalendarYear,11,1),(週の始まり="月曜日")+1)+8</f>
        <v>45963</v>
      </c>
      <c r="C6" s="38">
        <v>45964</v>
      </c>
      <c r="D6" s="38">
        <v>45965</v>
      </c>
      <c r="E6" s="38">
        <v>45966</v>
      </c>
      <c r="F6" s="38">
        <v>45967</v>
      </c>
      <c r="G6" s="38">
        <v>45968</v>
      </c>
      <c r="H6" s="38">
        <v>45969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DaysAndWeeks+DATE(CalendarYear,11,1)-WEEKDAY(DATE(CalendarYear,11,1),(週の始まり="月曜日")+1)+15</f>
        <v>45970</v>
      </c>
      <c r="C8" s="39">
        <v>45971</v>
      </c>
      <c r="D8" s="39">
        <v>45972</v>
      </c>
      <c r="E8" s="39">
        <v>45973</v>
      </c>
      <c r="F8" s="39">
        <v>45974</v>
      </c>
      <c r="G8" s="39">
        <v>45975</v>
      </c>
      <c r="H8" s="39">
        <v>45976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DaysAndWeeks+DATE(CalendarYear,11,1)-WEEKDAY(DATE(CalendarYear,11,1),(週の始まり="月曜日")+1)+22</f>
        <v>45977</v>
      </c>
      <c r="C10" s="38">
        <v>45978</v>
      </c>
      <c r="D10" s="38">
        <v>45979</v>
      </c>
      <c r="E10" s="38">
        <v>45980</v>
      </c>
      <c r="F10" s="38">
        <v>45981</v>
      </c>
      <c r="G10" s="38">
        <v>45982</v>
      </c>
      <c r="H10" s="38">
        <v>45983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DaysAndWeeks+DATE(CalendarYear,11,1)-WEEKDAY(DATE(CalendarYear,11,1),(週の始まり="月曜日")+1)+29</f>
        <v>45984</v>
      </c>
      <c r="C12" s="39">
        <v>45985</v>
      </c>
      <c r="D12" s="39">
        <v>45986</v>
      </c>
      <c r="E12" s="39">
        <v>45987</v>
      </c>
      <c r="F12" s="39">
        <v>45988</v>
      </c>
      <c r="G12" s="39">
        <v>45989</v>
      </c>
      <c r="H12" s="39">
        <v>45990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DaysAndWeeks+DATE(CalendarYear,11,1)-WEEKDAY(DATE(CalendarYear,11,1),(週の始まり="月曜日")+1)+36</f>
        <v>45991</v>
      </c>
      <c r="C14" s="38">
        <v>45992</v>
      </c>
      <c r="D14" s="63" t="s">
        <v>0</v>
      </c>
      <c r="E14" s="63"/>
      <c r="F14" s="63"/>
      <c r="G14" s="63"/>
      <c r="H14" s="64"/>
      <c r="I14" s="8"/>
    </row>
    <row r="15" spans="1:9" s="32" customFormat="1" ht="56.1" customHeight="1" x14ac:dyDescent="0.25">
      <c r="A15" s="10"/>
      <c r="B15" s="28"/>
      <c r="C15" s="2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46" t="str">
        <f>CalendarYear&amp;"年"&amp;"12月"</f>
        <v>2025年12月</v>
      </c>
      <c r="C2" s="46"/>
      <c r="D2" s="46"/>
      <c r="E2" s="2"/>
      <c r="F2" s="2"/>
      <c r="G2" s="2"/>
      <c r="H2" s="3"/>
      <c r="I2" s="1"/>
    </row>
    <row r="3" spans="1:9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31" customFormat="1" ht="24" customHeight="1" x14ac:dyDescent="0.25">
      <c r="A4" s="8"/>
      <c r="B4" s="33">
        <f t="array" ref="B4:H4">DaysAndWeeks+DATE(CalendarYear,12,1)-WEEKDAY(DATE(CalendarYear,12,1),(週の始まり="月曜日")+1)+1</f>
        <v>45991</v>
      </c>
      <c r="C4" s="33">
        <v>45992</v>
      </c>
      <c r="D4" s="33">
        <v>45993</v>
      </c>
      <c r="E4" s="33">
        <v>45994</v>
      </c>
      <c r="F4" s="33">
        <v>45995</v>
      </c>
      <c r="G4" s="33">
        <v>45996</v>
      </c>
      <c r="H4" s="34">
        <v>45997</v>
      </c>
      <c r="I4" s="8"/>
    </row>
    <row r="5" spans="1:9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</row>
    <row r="6" spans="1:9" s="31" customFormat="1" ht="24" customHeight="1" x14ac:dyDescent="0.25">
      <c r="A6" s="8"/>
      <c r="B6" s="35">
        <f t="array" ref="B6:H6">DaysAndWeeks+DATE(CalendarYear,12,1)-WEEKDAY(DATE(CalendarYear,12,1),(週の始まり="月曜日")+1)+8</f>
        <v>45998</v>
      </c>
      <c r="C6" s="35">
        <v>45999</v>
      </c>
      <c r="D6" s="35">
        <v>46000</v>
      </c>
      <c r="E6" s="35">
        <v>46001</v>
      </c>
      <c r="F6" s="35">
        <v>46002</v>
      </c>
      <c r="G6" s="35">
        <v>46003</v>
      </c>
      <c r="H6" s="35">
        <v>46004</v>
      </c>
      <c r="I6" s="8"/>
    </row>
    <row r="7" spans="1:9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</row>
    <row r="8" spans="1:9" s="31" customFormat="1" ht="24" customHeight="1" x14ac:dyDescent="0.25">
      <c r="A8" s="8"/>
      <c r="B8" s="36">
        <f t="array" ref="B8:H8">DaysAndWeeks+DATE(CalendarYear,12,1)-WEEKDAY(DATE(CalendarYear,12,1),(週の始まり="月曜日")+1)+15</f>
        <v>46005</v>
      </c>
      <c r="C8" s="36">
        <v>46006</v>
      </c>
      <c r="D8" s="36">
        <v>46007</v>
      </c>
      <c r="E8" s="36">
        <v>46008</v>
      </c>
      <c r="F8" s="36">
        <v>46009</v>
      </c>
      <c r="G8" s="36">
        <v>46010</v>
      </c>
      <c r="H8" s="36">
        <v>46011</v>
      </c>
      <c r="I8" s="8"/>
    </row>
    <row r="9" spans="1:9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</row>
    <row r="10" spans="1:9" s="31" customFormat="1" ht="24" customHeight="1" x14ac:dyDescent="0.25">
      <c r="A10" s="8"/>
      <c r="B10" s="35">
        <f t="array" ref="B10:H10">DaysAndWeeks+DATE(CalendarYear,12,1)-WEEKDAY(DATE(CalendarYear,12,1),(週の始まり="月曜日")+1)+22</f>
        <v>46012</v>
      </c>
      <c r="C10" s="35">
        <v>46013</v>
      </c>
      <c r="D10" s="35">
        <v>46014</v>
      </c>
      <c r="E10" s="35">
        <v>46015</v>
      </c>
      <c r="F10" s="35">
        <v>46016</v>
      </c>
      <c r="G10" s="35">
        <v>46017</v>
      </c>
      <c r="H10" s="35">
        <v>46018</v>
      </c>
      <c r="I10" s="8"/>
    </row>
    <row r="11" spans="1:9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</row>
    <row r="12" spans="1:9" s="31" customFormat="1" ht="24" customHeight="1" x14ac:dyDescent="0.25">
      <c r="A12" s="8"/>
      <c r="B12" s="36">
        <f t="array" ref="B12:H12">DaysAndWeeks+DATE(CalendarYear,12,1)-WEEKDAY(DATE(CalendarYear,12,1),(週の始まり="月曜日")+1)+29</f>
        <v>46019</v>
      </c>
      <c r="C12" s="36">
        <v>46020</v>
      </c>
      <c r="D12" s="36">
        <v>46021</v>
      </c>
      <c r="E12" s="36">
        <v>46022</v>
      </c>
      <c r="F12" s="36">
        <v>46023</v>
      </c>
      <c r="G12" s="36">
        <v>46024</v>
      </c>
      <c r="H12" s="36">
        <v>46025</v>
      </c>
      <c r="I12" s="8"/>
    </row>
    <row r="13" spans="1:9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</row>
    <row r="14" spans="1:9" s="31" customFormat="1" ht="24" customHeight="1" x14ac:dyDescent="0.25">
      <c r="A14" s="8"/>
      <c r="B14" s="35">
        <f t="array" ref="B14:C14">DaysAndWeeks+DATE(CalendarYear,12,1)-WEEKDAY(DATE(CalendarYear,12,1),(週の始まり="月曜日")+1)+36</f>
        <v>46026</v>
      </c>
      <c r="C14" s="35">
        <v>46027</v>
      </c>
      <c r="D14" s="47" t="s">
        <v>0</v>
      </c>
      <c r="E14" s="47"/>
      <c r="F14" s="47"/>
      <c r="G14" s="47"/>
      <c r="H14" s="48"/>
      <c r="I14" s="8"/>
    </row>
    <row r="15" spans="1:9" s="32" customFormat="1" ht="56.1" customHeight="1" x14ac:dyDescent="0.25">
      <c r="A15" s="10"/>
      <c r="B15" s="13"/>
      <c r="C15" s="13"/>
      <c r="D15" s="49"/>
      <c r="E15" s="49"/>
      <c r="F15" s="49"/>
      <c r="G15" s="49"/>
      <c r="H15" s="50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46" t="str">
        <f>CalendarYear&amp;"年"&amp;"2月"</f>
        <v>2025年2月</v>
      </c>
      <c r="C2" s="46"/>
      <c r="D2" s="46"/>
      <c r="E2" s="2"/>
      <c r="F2" s="2"/>
      <c r="G2" s="2"/>
      <c r="H2" s="3"/>
      <c r="I2" s="1"/>
    </row>
    <row r="3" spans="1:9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31" customFormat="1" ht="24" customHeight="1" x14ac:dyDescent="0.25">
      <c r="A4" s="8"/>
      <c r="B4" s="33">
        <f t="array" ref="B4:H4">DaysAndWeeks+DATE(CalendarYear,2,1)-WEEKDAY(DATE(CalendarYear,2,1),(週の始まり="月曜日")+1)+1</f>
        <v>45683</v>
      </c>
      <c r="C4" s="33">
        <v>45684</v>
      </c>
      <c r="D4" s="33">
        <v>45685</v>
      </c>
      <c r="E4" s="33">
        <v>45686</v>
      </c>
      <c r="F4" s="33">
        <v>45687</v>
      </c>
      <c r="G4" s="33">
        <v>45688</v>
      </c>
      <c r="H4" s="34">
        <v>45689</v>
      </c>
      <c r="I4" s="8"/>
    </row>
    <row r="5" spans="1:9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</row>
    <row r="6" spans="1:9" s="31" customFormat="1" ht="24" customHeight="1" x14ac:dyDescent="0.25">
      <c r="A6" s="8"/>
      <c r="B6" s="35">
        <f t="array" ref="B6:H6">DaysAndWeeks+DATE(CalendarYear,2,1)-WEEKDAY(DATE(CalendarYear,2,1),(週の始まり="月曜日")+1)+8</f>
        <v>45690</v>
      </c>
      <c r="C6" s="35">
        <v>45691</v>
      </c>
      <c r="D6" s="35">
        <v>45692</v>
      </c>
      <c r="E6" s="35">
        <v>45693</v>
      </c>
      <c r="F6" s="35">
        <v>45694</v>
      </c>
      <c r="G6" s="35">
        <v>45695</v>
      </c>
      <c r="H6" s="35">
        <v>45696</v>
      </c>
      <c r="I6" s="8"/>
    </row>
    <row r="7" spans="1:9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</row>
    <row r="8" spans="1:9" s="31" customFormat="1" ht="24" customHeight="1" x14ac:dyDescent="0.25">
      <c r="A8" s="8"/>
      <c r="B8" s="36">
        <f t="array" ref="B8:H8">DaysAndWeeks+DATE(CalendarYear,2,1)-WEEKDAY(DATE(CalendarYear,2,1),(週の始まり="月曜日")+1)+15</f>
        <v>45697</v>
      </c>
      <c r="C8" s="36">
        <v>45698</v>
      </c>
      <c r="D8" s="36">
        <v>45699</v>
      </c>
      <c r="E8" s="36">
        <v>45700</v>
      </c>
      <c r="F8" s="36">
        <v>45701</v>
      </c>
      <c r="G8" s="36">
        <v>45702</v>
      </c>
      <c r="H8" s="36">
        <v>45703</v>
      </c>
      <c r="I8" s="8"/>
    </row>
    <row r="9" spans="1:9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</row>
    <row r="10" spans="1:9" s="31" customFormat="1" ht="24" customHeight="1" x14ac:dyDescent="0.25">
      <c r="A10" s="8"/>
      <c r="B10" s="35">
        <f t="array" ref="B10:H10">DaysAndWeeks+DATE(CalendarYear,2,1)-WEEKDAY(DATE(CalendarYear,2,1),(週の始まり="月曜日")+1)+22</f>
        <v>45704</v>
      </c>
      <c r="C10" s="35">
        <v>45705</v>
      </c>
      <c r="D10" s="35">
        <v>45706</v>
      </c>
      <c r="E10" s="35">
        <v>45707</v>
      </c>
      <c r="F10" s="35">
        <v>45708</v>
      </c>
      <c r="G10" s="35">
        <v>45709</v>
      </c>
      <c r="H10" s="35">
        <v>45710</v>
      </c>
      <c r="I10" s="8"/>
    </row>
    <row r="11" spans="1:9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</row>
    <row r="12" spans="1:9" s="31" customFormat="1" ht="24" customHeight="1" x14ac:dyDescent="0.25">
      <c r="A12" s="8"/>
      <c r="B12" s="36">
        <f t="array" ref="B12:H12">DaysAndWeeks+DATE(CalendarYear,2,1)-WEEKDAY(DATE(CalendarYear,2,1),(週の始まり="月曜日")+1)+29</f>
        <v>45711</v>
      </c>
      <c r="C12" s="36">
        <v>45712</v>
      </c>
      <c r="D12" s="36">
        <v>45713</v>
      </c>
      <c r="E12" s="36">
        <v>45714</v>
      </c>
      <c r="F12" s="36">
        <v>45715</v>
      </c>
      <c r="G12" s="36">
        <v>45716</v>
      </c>
      <c r="H12" s="36">
        <v>45717</v>
      </c>
      <c r="I12" s="8"/>
    </row>
    <row r="13" spans="1:9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</row>
    <row r="14" spans="1:9" s="31" customFormat="1" ht="24" customHeight="1" x14ac:dyDescent="0.25">
      <c r="A14" s="8"/>
      <c r="B14" s="35">
        <f t="array" ref="B14:C14">DaysAndWeeks+DATE(CalendarYear,2,1)-WEEKDAY(DATE(CalendarYear,2,1),(週の始まり="月曜日")+1)+36</f>
        <v>45718</v>
      </c>
      <c r="C14" s="35">
        <v>45719</v>
      </c>
      <c r="D14" s="47" t="s">
        <v>0</v>
      </c>
      <c r="E14" s="47"/>
      <c r="F14" s="47"/>
      <c r="G14" s="47"/>
      <c r="H14" s="48"/>
      <c r="I14" s="8"/>
    </row>
    <row r="15" spans="1:9" s="32" customFormat="1" ht="56.1" customHeight="1" x14ac:dyDescent="0.25">
      <c r="A15" s="10"/>
      <c r="B15" s="13"/>
      <c r="C15" s="13"/>
      <c r="D15" s="49"/>
      <c r="E15" s="49"/>
      <c r="F15" s="49"/>
      <c r="G15" s="49"/>
      <c r="H15" s="50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2" t="str">
        <f>CalendarYear&amp;"年"&amp;"3月"</f>
        <v>2025年3月</v>
      </c>
      <c r="C2" s="52"/>
      <c r="D2" s="52"/>
      <c r="E2" s="2"/>
      <c r="F2" s="2"/>
      <c r="G2" s="2"/>
      <c r="H2" s="3"/>
      <c r="I2" s="1"/>
    </row>
    <row r="3" spans="1:9" s="30" customFormat="1" ht="24" customHeight="1" x14ac:dyDescent="0.2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25">
      <c r="A4" s="8"/>
      <c r="B4" s="43">
        <f t="array" ref="B4:H4">DaysAndWeeks+DATE(CalendarYear,3,1)-WEEKDAY(DATE(CalendarYear,3,1),(週の始まり="月曜日")+1)+1</f>
        <v>45711</v>
      </c>
      <c r="C4" s="43">
        <v>45712</v>
      </c>
      <c r="D4" s="43">
        <v>45713</v>
      </c>
      <c r="E4" s="43">
        <v>45714</v>
      </c>
      <c r="F4" s="43">
        <v>45715</v>
      </c>
      <c r="G4" s="43">
        <v>45716</v>
      </c>
      <c r="H4" s="43">
        <v>45717</v>
      </c>
      <c r="I4" s="8"/>
    </row>
    <row r="5" spans="1:9" s="32" customFormat="1" ht="56.1" customHeight="1" x14ac:dyDescent="0.25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44">
        <f t="array" ref="B6:H6">DaysAndWeeks+DATE(CalendarYear,3,1)-WEEKDAY(DATE(CalendarYear,3,1),(週の始まり="月曜日")+1)+8</f>
        <v>45718</v>
      </c>
      <c r="C6" s="44">
        <v>45719</v>
      </c>
      <c r="D6" s="44">
        <v>45720</v>
      </c>
      <c r="E6" s="44">
        <v>45721</v>
      </c>
      <c r="F6" s="44">
        <v>45722</v>
      </c>
      <c r="G6" s="44">
        <v>45723</v>
      </c>
      <c r="H6" s="44">
        <v>45724</v>
      </c>
      <c r="I6" s="8"/>
    </row>
    <row r="7" spans="1:9" s="32" customFormat="1" ht="56.1" customHeight="1" x14ac:dyDescent="0.25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25">
      <c r="A8" s="8"/>
      <c r="B8" s="45">
        <f t="array" ref="B8:H8">DaysAndWeeks+DATE(CalendarYear,3,1)-WEEKDAY(DATE(CalendarYear,3,1),(週の始まり="月曜日")+1)+15</f>
        <v>45725</v>
      </c>
      <c r="C8" s="45">
        <v>45726</v>
      </c>
      <c r="D8" s="45">
        <v>45727</v>
      </c>
      <c r="E8" s="45">
        <v>45728</v>
      </c>
      <c r="F8" s="45">
        <v>45729</v>
      </c>
      <c r="G8" s="45">
        <v>45730</v>
      </c>
      <c r="H8" s="45">
        <v>45731</v>
      </c>
      <c r="I8" s="8"/>
    </row>
    <row r="9" spans="1:9" s="32" customFormat="1" ht="56.1" customHeight="1" x14ac:dyDescent="0.25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44">
        <f t="array" ref="B10:H10">DaysAndWeeks+DATE(CalendarYear,3,1)-WEEKDAY(DATE(CalendarYear,3,1),(週の始まり="月曜日")+1)+22</f>
        <v>45732</v>
      </c>
      <c r="C10" s="44">
        <v>45733</v>
      </c>
      <c r="D10" s="44">
        <v>45734</v>
      </c>
      <c r="E10" s="44">
        <v>45735</v>
      </c>
      <c r="F10" s="44">
        <v>45736</v>
      </c>
      <c r="G10" s="44">
        <v>45737</v>
      </c>
      <c r="H10" s="44">
        <v>45738</v>
      </c>
      <c r="I10" s="8"/>
    </row>
    <row r="11" spans="1:9" s="32" customFormat="1" ht="56.1" customHeight="1" x14ac:dyDescent="0.2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45">
        <f t="array" ref="B12:H12">DaysAndWeeks+DATE(CalendarYear,3,1)-WEEKDAY(DATE(CalendarYear,3,1),(週の始まり="月曜日")+1)+29</f>
        <v>45739</v>
      </c>
      <c r="C12" s="45">
        <v>45740</v>
      </c>
      <c r="D12" s="45">
        <v>45741</v>
      </c>
      <c r="E12" s="45">
        <v>45742</v>
      </c>
      <c r="F12" s="45">
        <v>45743</v>
      </c>
      <c r="G12" s="45">
        <v>45744</v>
      </c>
      <c r="H12" s="45">
        <v>45745</v>
      </c>
      <c r="I12" s="8"/>
    </row>
    <row r="13" spans="1:9" s="32" customFormat="1" ht="56.1" customHeight="1" x14ac:dyDescent="0.2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DaysAndWeeks+DATE(CalendarYear,3,1)-WEEKDAY(DATE(CalendarYear,3,1),(週の始まり="月曜日")+1)+36</f>
        <v>45746</v>
      </c>
      <c r="C14" s="44">
        <v>45747</v>
      </c>
      <c r="D14" s="53" t="s">
        <v>0</v>
      </c>
      <c r="E14" s="53"/>
      <c r="F14" s="53"/>
      <c r="G14" s="53"/>
      <c r="H14" s="54"/>
      <c r="I14" s="8"/>
    </row>
    <row r="15" spans="1:9" s="32" customFormat="1" ht="56.1" customHeight="1" x14ac:dyDescent="0.25">
      <c r="A15" s="10"/>
      <c r="B15" s="18"/>
      <c r="C15" s="18"/>
      <c r="D15" s="55"/>
      <c r="E15" s="55"/>
      <c r="F15" s="55"/>
      <c r="G15" s="55"/>
      <c r="H15" s="5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2" t="str">
        <f>CalendarYear&amp;"年"&amp;"4月"</f>
        <v>2025年4月</v>
      </c>
      <c r="C2" s="52"/>
      <c r="D2" s="52"/>
      <c r="E2" s="2"/>
      <c r="F2" s="2"/>
      <c r="G2" s="2"/>
      <c r="H2" s="3"/>
      <c r="I2" s="1"/>
    </row>
    <row r="3" spans="1:9" s="30" customFormat="1" ht="24" customHeight="1" x14ac:dyDescent="0.2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25">
      <c r="A4" s="8"/>
      <c r="B4" s="43">
        <f t="array" ref="B4:H4">DaysAndWeeks+DATE(CalendarYear,4,1)-WEEKDAY(DATE(CalendarYear,4,1),(週の始まり="月曜日")+1)+1</f>
        <v>45746</v>
      </c>
      <c r="C4" s="43">
        <v>45747</v>
      </c>
      <c r="D4" s="43">
        <v>45748</v>
      </c>
      <c r="E4" s="43">
        <v>45749</v>
      </c>
      <c r="F4" s="43">
        <v>45750</v>
      </c>
      <c r="G4" s="43">
        <v>45751</v>
      </c>
      <c r="H4" s="43">
        <v>45752</v>
      </c>
      <c r="I4" s="8"/>
    </row>
    <row r="5" spans="1:9" s="32" customFormat="1" ht="56.1" customHeight="1" x14ac:dyDescent="0.25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44">
        <f t="array" ref="B6:H6">DaysAndWeeks+DATE(CalendarYear,4,1)-WEEKDAY(DATE(CalendarYear,4,1),(週の始まり="月曜日")+1)+8</f>
        <v>45753</v>
      </c>
      <c r="C6" s="44">
        <v>45754</v>
      </c>
      <c r="D6" s="44">
        <v>45755</v>
      </c>
      <c r="E6" s="44">
        <v>45756</v>
      </c>
      <c r="F6" s="44">
        <v>45757</v>
      </c>
      <c r="G6" s="44">
        <v>45758</v>
      </c>
      <c r="H6" s="44">
        <v>45759</v>
      </c>
      <c r="I6" s="8"/>
    </row>
    <row r="7" spans="1:9" s="32" customFormat="1" ht="56.1" customHeight="1" x14ac:dyDescent="0.25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25">
      <c r="A8" s="8"/>
      <c r="B8" s="45">
        <f t="array" ref="B8:H8">DaysAndWeeks+DATE(CalendarYear,4,1)-WEEKDAY(DATE(CalendarYear,4,1),(週の始まり="月曜日")+1)+15</f>
        <v>45760</v>
      </c>
      <c r="C8" s="45">
        <v>45761</v>
      </c>
      <c r="D8" s="45">
        <v>45762</v>
      </c>
      <c r="E8" s="45">
        <v>45763</v>
      </c>
      <c r="F8" s="45">
        <v>45764</v>
      </c>
      <c r="G8" s="45">
        <v>45765</v>
      </c>
      <c r="H8" s="45">
        <v>45766</v>
      </c>
      <c r="I8" s="8"/>
    </row>
    <row r="9" spans="1:9" s="32" customFormat="1" ht="56.1" customHeight="1" x14ac:dyDescent="0.25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44">
        <f t="array" ref="B10:H10">DaysAndWeeks+DATE(CalendarYear,4,1)-WEEKDAY(DATE(CalendarYear,4,1),(週の始まり="月曜日")+1)+22</f>
        <v>45767</v>
      </c>
      <c r="C10" s="44">
        <v>45768</v>
      </c>
      <c r="D10" s="44">
        <v>45769</v>
      </c>
      <c r="E10" s="44">
        <v>45770</v>
      </c>
      <c r="F10" s="44">
        <v>45771</v>
      </c>
      <c r="G10" s="44">
        <v>45772</v>
      </c>
      <c r="H10" s="44">
        <v>45773</v>
      </c>
      <c r="I10" s="8"/>
    </row>
    <row r="11" spans="1:9" s="32" customFormat="1" ht="56.1" customHeight="1" x14ac:dyDescent="0.2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45">
        <f t="array" ref="B12:H12">DaysAndWeeks+DATE(CalendarYear,4,1)-WEEKDAY(DATE(CalendarYear,4,1),(週の始まり="月曜日")+1)+29</f>
        <v>45774</v>
      </c>
      <c r="C12" s="45">
        <v>45775</v>
      </c>
      <c r="D12" s="45">
        <v>45776</v>
      </c>
      <c r="E12" s="45">
        <v>45777</v>
      </c>
      <c r="F12" s="45">
        <v>45778</v>
      </c>
      <c r="G12" s="45">
        <v>45779</v>
      </c>
      <c r="H12" s="45">
        <v>45780</v>
      </c>
      <c r="I12" s="8"/>
    </row>
    <row r="13" spans="1:9" s="32" customFormat="1" ht="56.1" customHeight="1" x14ac:dyDescent="0.2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DaysAndWeeks+DATE(CalendarYear,4,1)-WEEKDAY(DATE(CalendarYear,4,1),(週の始まり="月曜日")+1)+36</f>
        <v>45781</v>
      </c>
      <c r="C14" s="44">
        <v>45782</v>
      </c>
      <c r="D14" s="53" t="s">
        <v>0</v>
      </c>
      <c r="E14" s="53"/>
      <c r="F14" s="53"/>
      <c r="G14" s="53"/>
      <c r="H14" s="54"/>
      <c r="I14" s="8"/>
    </row>
    <row r="15" spans="1:9" s="32" customFormat="1" ht="56.1" customHeight="1" x14ac:dyDescent="0.25">
      <c r="A15" s="10"/>
      <c r="B15" s="18"/>
      <c r="C15" s="18"/>
      <c r="D15" s="55"/>
      <c r="E15" s="55"/>
      <c r="F15" s="55"/>
      <c r="G15" s="55"/>
      <c r="H15" s="5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tabSelected="1" workbookViewId="0">
      <selection activeCell="D16" sqref="D16"/>
    </sheetView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2" t="str">
        <f>CalendarYear&amp;"年"&amp;"5月"</f>
        <v>2025年5月</v>
      </c>
      <c r="C2" s="52"/>
      <c r="D2" s="52"/>
      <c r="E2" s="2"/>
      <c r="F2" s="2"/>
      <c r="G2" s="2"/>
      <c r="H2" s="3"/>
      <c r="I2" s="1"/>
    </row>
    <row r="3" spans="1:9" s="30" customFormat="1" ht="24" customHeight="1" x14ac:dyDescent="0.2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25">
      <c r="A4" s="8"/>
      <c r="B4" s="43">
        <f t="array" ref="B4:H4">DaysAndWeeks+DATE(CalendarYear,5,1)-WEEKDAY(DATE(CalendarYear,5,1),(週の始まり="月曜日")+1)+1</f>
        <v>45774</v>
      </c>
      <c r="C4" s="43">
        <v>45775</v>
      </c>
      <c r="D4" s="43">
        <v>45776</v>
      </c>
      <c r="E4" s="43">
        <v>45777</v>
      </c>
      <c r="F4" s="43">
        <v>45778</v>
      </c>
      <c r="G4" s="43">
        <v>45779</v>
      </c>
      <c r="H4" s="43">
        <v>45780</v>
      </c>
      <c r="I4" s="8"/>
    </row>
    <row r="5" spans="1:9" s="32" customFormat="1" ht="56.1" customHeight="1" x14ac:dyDescent="0.25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44">
        <f t="array" ref="B6:H6">DaysAndWeeks+DATE(CalendarYear,5,1)-WEEKDAY(DATE(CalendarYear,5,1),(週の始まり="月曜日")+1)+8</f>
        <v>45781</v>
      </c>
      <c r="C6" s="44">
        <v>45782</v>
      </c>
      <c r="D6" s="44">
        <v>45783</v>
      </c>
      <c r="E6" s="44">
        <v>45784</v>
      </c>
      <c r="F6" s="44">
        <v>45785</v>
      </c>
      <c r="G6" s="44">
        <v>45786</v>
      </c>
      <c r="H6" s="44">
        <v>45787</v>
      </c>
      <c r="I6" s="8"/>
    </row>
    <row r="7" spans="1:9" s="32" customFormat="1" ht="56.1" customHeight="1" x14ac:dyDescent="0.25">
      <c r="A7" s="10"/>
      <c r="B7" s="18"/>
      <c r="C7" s="18"/>
      <c r="D7" s="18"/>
      <c r="E7" s="67" t="s">
        <v>6</v>
      </c>
      <c r="F7" s="18"/>
      <c r="G7" s="18"/>
      <c r="H7" s="18"/>
      <c r="I7" s="10"/>
    </row>
    <row r="8" spans="1:9" s="31" customFormat="1" ht="24" customHeight="1" x14ac:dyDescent="0.25">
      <c r="A8" s="8"/>
      <c r="B8" s="45">
        <f t="array" ref="B8:H8">DaysAndWeeks+DATE(CalendarYear,5,1)-WEEKDAY(DATE(CalendarYear,5,1),(週の始まり="月曜日")+1)+15</f>
        <v>45788</v>
      </c>
      <c r="C8" s="45">
        <v>45789</v>
      </c>
      <c r="D8" s="45">
        <v>45790</v>
      </c>
      <c r="E8" s="45">
        <v>45791</v>
      </c>
      <c r="F8" s="45">
        <v>45792</v>
      </c>
      <c r="G8" s="45">
        <v>45793</v>
      </c>
      <c r="H8" s="45">
        <v>45794</v>
      </c>
      <c r="I8" s="8"/>
    </row>
    <row r="9" spans="1:9" s="32" customFormat="1" ht="56.1" customHeight="1" x14ac:dyDescent="0.25">
      <c r="A9" s="10"/>
      <c r="B9" s="17"/>
      <c r="C9" s="68" t="s">
        <v>6</v>
      </c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44">
        <f t="array" ref="B10:H10">DaysAndWeeks+DATE(CalendarYear,5,1)-WEEKDAY(DATE(CalendarYear,5,1),(週の始まり="月曜日")+1)+22</f>
        <v>45795</v>
      </c>
      <c r="C10" s="44">
        <v>45796</v>
      </c>
      <c r="D10" s="44">
        <v>45797</v>
      </c>
      <c r="E10" s="44">
        <v>45798</v>
      </c>
      <c r="F10" s="44">
        <v>45799</v>
      </c>
      <c r="G10" s="44">
        <v>45800</v>
      </c>
      <c r="H10" s="44">
        <v>45801</v>
      </c>
      <c r="I10" s="8"/>
    </row>
    <row r="11" spans="1:9" s="32" customFormat="1" ht="56.1" customHeight="1" x14ac:dyDescent="0.25">
      <c r="A11" s="10"/>
      <c r="B11" s="18"/>
      <c r="C11" s="69" t="s">
        <v>6</v>
      </c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45">
        <f t="array" ref="B12:H12">DaysAndWeeks+DATE(CalendarYear,5,1)-WEEKDAY(DATE(CalendarYear,5,1),(週の始まり="月曜日")+1)+29</f>
        <v>45802</v>
      </c>
      <c r="C12" s="45">
        <v>45803</v>
      </c>
      <c r="D12" s="45">
        <v>45804</v>
      </c>
      <c r="E12" s="45">
        <v>45805</v>
      </c>
      <c r="F12" s="45">
        <v>45806</v>
      </c>
      <c r="G12" s="45">
        <v>45807</v>
      </c>
      <c r="H12" s="45">
        <v>45808</v>
      </c>
      <c r="I12" s="8"/>
    </row>
    <row r="13" spans="1:9" s="32" customFormat="1" ht="56.1" customHeight="1" x14ac:dyDescent="0.25">
      <c r="A13" s="10"/>
      <c r="B13" s="17"/>
      <c r="C13" s="68" t="s">
        <v>6</v>
      </c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DaysAndWeeks+DATE(CalendarYear,5,1)-WEEKDAY(DATE(CalendarYear,5,1),(週の始まり="月曜日")+1)+36</f>
        <v>45809</v>
      </c>
      <c r="C14" s="44">
        <v>45810</v>
      </c>
      <c r="D14" s="70" t="s">
        <v>7</v>
      </c>
      <c r="E14" s="70"/>
      <c r="F14" s="70"/>
      <c r="G14" s="70"/>
      <c r="H14" s="71"/>
      <c r="I14" s="8"/>
    </row>
    <row r="15" spans="1:9" s="32" customFormat="1" ht="56.1" customHeight="1" x14ac:dyDescent="0.25">
      <c r="A15" s="10"/>
      <c r="B15" s="18"/>
      <c r="C15" s="18"/>
      <c r="D15" s="72" t="s">
        <v>8</v>
      </c>
      <c r="E15" s="72"/>
      <c r="F15" s="72"/>
      <c r="G15" s="72"/>
      <c r="H15" s="73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7" t="str">
        <f>CalendarYear&amp;"年"&amp;"6月"</f>
        <v>2025年6月</v>
      </c>
      <c r="C2" s="57"/>
      <c r="D2" s="57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DaysAndWeeks+DATE(CalendarYear,6,1)-WEEKDAY(DATE(CalendarYear,6,1),(週の始まり="月曜日")+1)+1</f>
        <v>45809</v>
      </c>
      <c r="C4" s="40">
        <v>45810</v>
      </c>
      <c r="D4" s="40">
        <v>45811</v>
      </c>
      <c r="E4" s="40">
        <v>45812</v>
      </c>
      <c r="F4" s="40">
        <v>45813</v>
      </c>
      <c r="G4" s="40">
        <v>45814</v>
      </c>
      <c r="H4" s="40">
        <v>45815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DaysAndWeeks+DATE(CalendarYear,6,1)-WEEKDAY(DATE(CalendarYear,6,1),(週の始まり="月曜日")+1)+8</f>
        <v>45816</v>
      </c>
      <c r="C6" s="41">
        <v>45817</v>
      </c>
      <c r="D6" s="41">
        <v>45818</v>
      </c>
      <c r="E6" s="41">
        <v>45819</v>
      </c>
      <c r="F6" s="41">
        <v>45820</v>
      </c>
      <c r="G6" s="41">
        <v>45821</v>
      </c>
      <c r="H6" s="41">
        <v>45822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DaysAndWeeks+DATE(CalendarYear,6,1)-WEEKDAY(DATE(CalendarYear,6,1),(週の始まり="月曜日")+1)+15</f>
        <v>45823</v>
      </c>
      <c r="C8" s="42">
        <v>45824</v>
      </c>
      <c r="D8" s="42">
        <v>45825</v>
      </c>
      <c r="E8" s="42">
        <v>45826</v>
      </c>
      <c r="F8" s="42">
        <v>45827</v>
      </c>
      <c r="G8" s="42">
        <v>45828</v>
      </c>
      <c r="H8" s="42">
        <v>45829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DaysAndWeeks+DATE(CalendarYear,6,1)-WEEKDAY(DATE(CalendarYear,6,1),(週の始まり="月曜日")+1)+22</f>
        <v>45830</v>
      </c>
      <c r="C10" s="41">
        <v>45831</v>
      </c>
      <c r="D10" s="41">
        <v>45832</v>
      </c>
      <c r="E10" s="41">
        <v>45833</v>
      </c>
      <c r="F10" s="41">
        <v>45834</v>
      </c>
      <c r="G10" s="41">
        <v>45835</v>
      </c>
      <c r="H10" s="41">
        <v>45836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DaysAndWeeks+DATE(CalendarYear,6,1)-WEEKDAY(DATE(CalendarYear,6,1),(週の始まり="月曜日")+1)+29</f>
        <v>45837</v>
      </c>
      <c r="C12" s="42">
        <v>45838</v>
      </c>
      <c r="D12" s="42">
        <v>45839</v>
      </c>
      <c r="E12" s="42">
        <v>45840</v>
      </c>
      <c r="F12" s="42">
        <v>45841</v>
      </c>
      <c r="G12" s="42">
        <v>45842</v>
      </c>
      <c r="H12" s="42">
        <v>45843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DaysAndWeeks+DATE(CalendarYear,6,1)-WEEKDAY(DATE(CalendarYear,6,1),(週の始まり="月曜日")+1)+36</f>
        <v>45844</v>
      </c>
      <c r="C14" s="41">
        <v>45845</v>
      </c>
      <c r="D14" s="58" t="s">
        <v>0</v>
      </c>
      <c r="E14" s="58"/>
      <c r="F14" s="58"/>
      <c r="G14" s="58"/>
      <c r="H14" s="59"/>
      <c r="I14" s="8"/>
    </row>
    <row r="15" spans="1:9" s="32" customFormat="1" ht="56.1" customHeight="1" x14ac:dyDescent="0.25">
      <c r="A15" s="10"/>
      <c r="B15" s="23"/>
      <c r="C15" s="23"/>
      <c r="D15" s="60"/>
      <c r="E15" s="60"/>
      <c r="F15" s="60"/>
      <c r="G15" s="60"/>
      <c r="H15" s="61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7" t="str">
        <f>CalendarYear&amp;"年"&amp;"7月"</f>
        <v>2025年7月</v>
      </c>
      <c r="C2" s="57"/>
      <c r="D2" s="57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DaysAndWeeks+DATE(CalendarYear,7,1)-WEEKDAY(DATE(CalendarYear,7,1),(週の始まり="月曜日")+1)+1</f>
        <v>45837</v>
      </c>
      <c r="C4" s="40">
        <v>45838</v>
      </c>
      <c r="D4" s="40">
        <v>45839</v>
      </c>
      <c r="E4" s="40">
        <v>45840</v>
      </c>
      <c r="F4" s="40">
        <v>45841</v>
      </c>
      <c r="G4" s="40">
        <v>45842</v>
      </c>
      <c r="H4" s="40">
        <v>45843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DaysAndWeeks+DATE(CalendarYear,7,1)-WEEKDAY(DATE(CalendarYear,7,1),(週の始まり="月曜日")+1)+8</f>
        <v>45844</v>
      </c>
      <c r="C6" s="41">
        <v>45845</v>
      </c>
      <c r="D6" s="41">
        <v>45846</v>
      </c>
      <c r="E6" s="41">
        <v>45847</v>
      </c>
      <c r="F6" s="41">
        <v>45848</v>
      </c>
      <c r="G6" s="41">
        <v>45849</v>
      </c>
      <c r="H6" s="41">
        <v>45850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DaysAndWeeks+DATE(CalendarYear,7,1)-WEEKDAY(DATE(CalendarYear,7,1),(週の始まり="月曜日")+1)+15</f>
        <v>45851</v>
      </c>
      <c r="C8" s="42">
        <v>45852</v>
      </c>
      <c r="D8" s="42">
        <v>45853</v>
      </c>
      <c r="E8" s="42">
        <v>45854</v>
      </c>
      <c r="F8" s="42">
        <v>45855</v>
      </c>
      <c r="G8" s="42">
        <v>45856</v>
      </c>
      <c r="H8" s="42">
        <v>45857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DaysAndWeeks+DATE(CalendarYear,7,1)-WEEKDAY(DATE(CalendarYear,7,1),(週の始まり="月曜日")+1)+22</f>
        <v>45858</v>
      </c>
      <c r="C10" s="41">
        <v>45859</v>
      </c>
      <c r="D10" s="41">
        <v>45860</v>
      </c>
      <c r="E10" s="41">
        <v>45861</v>
      </c>
      <c r="F10" s="41">
        <v>45862</v>
      </c>
      <c r="G10" s="41">
        <v>45863</v>
      </c>
      <c r="H10" s="41">
        <v>45864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DaysAndWeeks+DATE(CalendarYear,7,1)-WEEKDAY(DATE(CalendarYear,7,1),(週の始まり="月曜日")+1)+29</f>
        <v>45865</v>
      </c>
      <c r="C12" s="42">
        <v>45866</v>
      </c>
      <c r="D12" s="42">
        <v>45867</v>
      </c>
      <c r="E12" s="42">
        <v>45868</v>
      </c>
      <c r="F12" s="42">
        <v>45869</v>
      </c>
      <c r="G12" s="42">
        <v>45870</v>
      </c>
      <c r="H12" s="42">
        <v>45871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DaysAndWeeks+DATE(CalendarYear,7,1)-WEEKDAY(DATE(CalendarYear,7,1),(週の始まり="月曜日")+1)+36</f>
        <v>45872</v>
      </c>
      <c r="C14" s="41">
        <v>45873</v>
      </c>
      <c r="D14" s="58" t="s">
        <v>0</v>
      </c>
      <c r="E14" s="58"/>
      <c r="F14" s="58"/>
      <c r="G14" s="58"/>
      <c r="H14" s="59"/>
      <c r="I14" s="8"/>
    </row>
    <row r="15" spans="1:9" s="32" customFormat="1" ht="56.1" customHeight="1" x14ac:dyDescent="0.25">
      <c r="A15" s="10"/>
      <c r="B15" s="23"/>
      <c r="C15" s="23"/>
      <c r="D15" s="60"/>
      <c r="E15" s="60"/>
      <c r="F15" s="60"/>
      <c r="G15" s="60"/>
      <c r="H15" s="61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7" t="str">
        <f>CalendarYear&amp;"年"&amp;"8月"</f>
        <v>2025年8月</v>
      </c>
      <c r="C2" s="57"/>
      <c r="D2" s="57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DaysAndWeeks+DATE(CalendarYear,8,1)-WEEKDAY(DATE(CalendarYear,8,1),(週の始まり="月曜日")+1)+1</f>
        <v>45865</v>
      </c>
      <c r="C4" s="40">
        <v>45866</v>
      </c>
      <c r="D4" s="40">
        <v>45867</v>
      </c>
      <c r="E4" s="40">
        <v>45868</v>
      </c>
      <c r="F4" s="40">
        <v>45869</v>
      </c>
      <c r="G4" s="40">
        <v>45870</v>
      </c>
      <c r="H4" s="40">
        <v>45871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DaysAndWeeks+DATE(CalendarYear,8,1)-WEEKDAY(DATE(CalendarYear,8,1),(週の始まり="月曜日")+1)+8</f>
        <v>45872</v>
      </c>
      <c r="C6" s="41">
        <v>45873</v>
      </c>
      <c r="D6" s="41">
        <v>45874</v>
      </c>
      <c r="E6" s="41">
        <v>45875</v>
      </c>
      <c r="F6" s="41">
        <v>45876</v>
      </c>
      <c r="G6" s="41">
        <v>45877</v>
      </c>
      <c r="H6" s="41">
        <v>45878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DaysAndWeeks+DATE(CalendarYear,8,1)-WEEKDAY(DATE(CalendarYear,8,1),(週の始まり="月曜日")+1)+15</f>
        <v>45879</v>
      </c>
      <c r="C8" s="42">
        <v>45880</v>
      </c>
      <c r="D8" s="42">
        <v>45881</v>
      </c>
      <c r="E8" s="42">
        <v>45882</v>
      </c>
      <c r="F8" s="42">
        <v>45883</v>
      </c>
      <c r="G8" s="42">
        <v>45884</v>
      </c>
      <c r="H8" s="42">
        <v>45885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DaysAndWeeks+DATE(CalendarYear,8,1)-WEEKDAY(DATE(CalendarYear,8,1),(週の始まり="月曜日")+1)+22</f>
        <v>45886</v>
      </c>
      <c r="C10" s="41">
        <v>45887</v>
      </c>
      <c r="D10" s="41">
        <v>45888</v>
      </c>
      <c r="E10" s="41">
        <v>45889</v>
      </c>
      <c r="F10" s="41">
        <v>45890</v>
      </c>
      <c r="G10" s="41">
        <v>45891</v>
      </c>
      <c r="H10" s="41">
        <v>45892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DaysAndWeeks+DATE(CalendarYear,8,1)-WEEKDAY(DATE(CalendarYear,8,1),(週の始まり="月曜日")+1)+29</f>
        <v>45893</v>
      </c>
      <c r="C12" s="42">
        <v>45894</v>
      </c>
      <c r="D12" s="42">
        <v>45895</v>
      </c>
      <c r="E12" s="42">
        <v>45896</v>
      </c>
      <c r="F12" s="42">
        <v>45897</v>
      </c>
      <c r="G12" s="42">
        <v>45898</v>
      </c>
      <c r="H12" s="42">
        <v>45899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DaysAndWeeks+DATE(CalendarYear,8,1)-WEEKDAY(DATE(CalendarYear,8,1),(週の始まり="月曜日")+1)+36</f>
        <v>45900</v>
      </c>
      <c r="C14" s="41">
        <v>45901</v>
      </c>
      <c r="D14" s="58" t="s">
        <v>0</v>
      </c>
      <c r="E14" s="58"/>
      <c r="F14" s="58"/>
      <c r="G14" s="58"/>
      <c r="H14" s="59"/>
      <c r="I14" s="8"/>
    </row>
    <row r="15" spans="1:9" s="32" customFormat="1" ht="56.1" customHeight="1" x14ac:dyDescent="0.25">
      <c r="A15" s="10"/>
      <c r="B15" s="23"/>
      <c r="C15" s="23"/>
      <c r="D15" s="60"/>
      <c r="E15" s="60"/>
      <c r="F15" s="60"/>
      <c r="G15" s="60"/>
      <c r="H15" s="61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62" t="str">
        <f>CalendarYear&amp;"年"&amp;"9月"</f>
        <v>2025年9月</v>
      </c>
      <c r="C2" s="62"/>
      <c r="D2" s="62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DaysAndWeeks+DATE(CalendarYear,9,1)-WEEKDAY(DATE(CalendarYear,9,1),(週の始まり="月曜日")+1)+1</f>
        <v>45900</v>
      </c>
      <c r="C4" s="37">
        <v>45901</v>
      </c>
      <c r="D4" s="37">
        <v>45902</v>
      </c>
      <c r="E4" s="37">
        <v>45903</v>
      </c>
      <c r="F4" s="37">
        <v>45904</v>
      </c>
      <c r="G4" s="37">
        <v>45905</v>
      </c>
      <c r="H4" s="37">
        <v>45906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DaysAndWeeks+DATE(CalendarYear,9,1)-WEEKDAY(DATE(CalendarYear,9,1),(週の始まり="月曜日")+1)+8</f>
        <v>45907</v>
      </c>
      <c r="C6" s="38">
        <v>45908</v>
      </c>
      <c r="D6" s="38">
        <v>45909</v>
      </c>
      <c r="E6" s="38">
        <v>45910</v>
      </c>
      <c r="F6" s="38">
        <v>45911</v>
      </c>
      <c r="G6" s="38">
        <v>45912</v>
      </c>
      <c r="H6" s="38">
        <v>45913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DaysAndWeeks+DATE(CalendarYear,9,1)-WEEKDAY(DATE(CalendarYear,9,1),(週の始まり="月曜日")+1)+15</f>
        <v>45914</v>
      </c>
      <c r="C8" s="39">
        <v>45915</v>
      </c>
      <c r="D8" s="39">
        <v>45916</v>
      </c>
      <c r="E8" s="39">
        <v>45917</v>
      </c>
      <c r="F8" s="39">
        <v>45918</v>
      </c>
      <c r="G8" s="39">
        <v>45919</v>
      </c>
      <c r="H8" s="39">
        <v>45920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DaysAndWeeks+DATE(CalendarYear,9,1)-WEEKDAY(DATE(CalendarYear,9,1),(週の始まり="月曜日")+1)+22</f>
        <v>45921</v>
      </c>
      <c r="C10" s="38">
        <v>45922</v>
      </c>
      <c r="D10" s="38">
        <v>45923</v>
      </c>
      <c r="E10" s="38">
        <v>45924</v>
      </c>
      <c r="F10" s="38">
        <v>45925</v>
      </c>
      <c r="G10" s="38">
        <v>45926</v>
      </c>
      <c r="H10" s="38">
        <v>45927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DaysAndWeeks+DATE(CalendarYear,9,1)-WEEKDAY(DATE(CalendarYear,9,1),(週の始まり="月曜日")+1)+29</f>
        <v>45928</v>
      </c>
      <c r="C12" s="39">
        <v>45929</v>
      </c>
      <c r="D12" s="39">
        <v>45930</v>
      </c>
      <c r="E12" s="39">
        <v>45931</v>
      </c>
      <c r="F12" s="39">
        <v>45932</v>
      </c>
      <c r="G12" s="39">
        <v>45933</v>
      </c>
      <c r="H12" s="39">
        <v>45934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DaysAndWeeks+DATE(CalendarYear,9,1)-WEEKDAY(DATE(CalendarYear,9,1),(週の始まり="月曜日")+1)+36</f>
        <v>45935</v>
      </c>
      <c r="C14" s="38">
        <v>45936</v>
      </c>
      <c r="D14" s="63" t="s">
        <v>0</v>
      </c>
      <c r="E14" s="63"/>
      <c r="F14" s="63"/>
      <c r="G14" s="63"/>
      <c r="H14" s="64"/>
      <c r="I14" s="8"/>
    </row>
    <row r="15" spans="1:9" s="32" customFormat="1" ht="56.1" customHeight="1" x14ac:dyDescent="0.25">
      <c r="A15" s="10"/>
      <c r="B15" s="28"/>
      <c r="C15" s="2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2025-05-02T02:41:52Z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